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 Lessiter\Desktop\"/>
    </mc:Choice>
  </mc:AlternateContent>
  <xr:revisionPtr revIDLastSave="0" documentId="8_{996EE1A4-7CB9-49F9-9CC4-950B7ADD9894}" xr6:coauthVersionLast="45" xr6:coauthVersionMax="45" xr10:uidLastSave="{00000000-0000-0000-0000-000000000000}"/>
  <bookViews>
    <workbookView xWindow="-28920" yWindow="16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35" i="1" s="1"/>
  <c r="H7" i="1"/>
  <c r="C12" i="1" l="1"/>
  <c r="C8" i="1"/>
  <c r="C4" i="1"/>
  <c r="C13" i="1" l="1"/>
  <c r="H12" i="1"/>
  <c r="H13" i="1" s="1"/>
  <c r="H32" i="1" s="1"/>
  <c r="H4" i="1"/>
  <c r="C5" i="1"/>
  <c r="C9" i="1"/>
  <c r="H8" i="1"/>
  <c r="H9" i="1" s="1"/>
  <c r="H31" i="1" s="1"/>
  <c r="C35" i="1"/>
  <c r="C31" i="1"/>
  <c r="H34" i="1" l="1"/>
  <c r="H37" i="1" s="1"/>
  <c r="H5" i="1"/>
  <c r="H17" i="1" s="1"/>
  <c r="H23" i="1" s="1"/>
  <c r="H16" i="1"/>
  <c r="I8" i="1" s="1"/>
  <c r="C16" i="1"/>
  <c r="C17" i="1"/>
  <c r="C32" i="1"/>
  <c r="C34" i="1" s="1"/>
  <c r="C37" i="1" s="1"/>
  <c r="I23" i="1" l="1"/>
  <c r="H18" i="1"/>
  <c r="C23" i="1"/>
  <c r="C18" i="1"/>
  <c r="H25" i="1"/>
  <c r="I25" i="1" s="1"/>
  <c r="I12" i="1"/>
  <c r="I21" i="1"/>
  <c r="I4" i="1"/>
  <c r="C25" i="1"/>
  <c r="D25" i="1" s="1"/>
  <c r="D21" i="1"/>
  <c r="D12" i="1"/>
  <c r="D23" i="1"/>
  <c r="D8" i="1"/>
  <c r="D4" i="1"/>
  <c r="H27" i="1" l="1"/>
  <c r="I27" i="1" s="1"/>
  <c r="C27" i="1"/>
  <c r="D27" i="1" s="1"/>
</calcChain>
</file>

<file path=xl/sharedStrings.xml><?xml version="1.0" encoding="utf-8"?>
<sst xmlns="http://schemas.openxmlformats.org/spreadsheetml/2006/main" count="18" uniqueCount="15">
  <si>
    <t>Whole Good Sales</t>
  </si>
  <si>
    <t>Whole Good Margin</t>
  </si>
  <si>
    <t>Parts Sales</t>
  </si>
  <si>
    <t>Parts Margin</t>
  </si>
  <si>
    <t>Service Sales</t>
  </si>
  <si>
    <t>Service Margin</t>
  </si>
  <si>
    <t>Total Sales</t>
  </si>
  <si>
    <t>Total Margin</t>
  </si>
  <si>
    <t>Expenses</t>
  </si>
  <si>
    <t>Operating Income</t>
  </si>
  <si>
    <t>Other Income</t>
  </si>
  <si>
    <t>Net Income</t>
  </si>
  <si>
    <t>Parts &amp; Service Margin</t>
  </si>
  <si>
    <t>Absorption Rate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</si>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</sst>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2" fillId="0" borderId="0" xfId="0" applyFont="1"/>
    <xf numFmtId="9" fontId="0" fillId="2" borderId="0" xfId="2" applyFont="1" applyFill="1"/>
    <xf numFmtId="10" fontId="0" fillId="2" borderId="0" xfId="2" applyNumberFormat="1" applyFont="1" applyFill="1"/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140" zoomScaleNormal="140" workbookViewId="0">
      <selection activeCell="C5" sqref="C5"/>
    </sheetView>
  </sheetViews>
  <sheetFormatPr defaultRowHeight="15" x14ac:dyDescent="0.25"/>
  <cols>
    <col min="1" max="1" width="18.85546875" bestFit="1" customWidth="1"/>
    <col min="3" max="3" width="14.7109375" style="1" bestFit="1" customWidth="1"/>
    <col min="8" max="8" width="12.140625" bestFit="1" customWidth="1"/>
  </cols>
  <sheetData>
    <row r="1" spans="1:9" x14ac:dyDescent="0.25">
      <c r="A1" s="3"/>
    </row>
    <row r="2" spans="1:9" x14ac:dyDescent="0.25">
      <c r="F2" s="3" t="s">
        <v>14</v>
      </c>
    </row>
    <row r="4" spans="1:9" x14ac:dyDescent="0.25">
      <c r="A4" t="s">
        <v>0</v>
      </c>
      <c r="C4" s="1">
        <f>17000000</f>
        <v>17000000</v>
      </c>
      <c r="D4" s="2">
        <f>C4/C16</f>
        <v>0.79069767441860461</v>
      </c>
      <c r="F4" s="4">
        <v>0.03</v>
      </c>
      <c r="H4" s="1">
        <f>C4*(1+F4)</f>
        <v>17510000</v>
      </c>
      <c r="I4" s="2">
        <f>H4/H16</f>
        <v>0.7822202367656913</v>
      </c>
    </row>
    <row r="5" spans="1:9" x14ac:dyDescent="0.25">
      <c r="A5" t="s">
        <v>1</v>
      </c>
      <c r="C5" s="1">
        <f>C4*C6</f>
        <v>765000</v>
      </c>
      <c r="H5" s="1">
        <f>H4*H6</f>
        <v>787950</v>
      </c>
    </row>
    <row r="6" spans="1:9" x14ac:dyDescent="0.25">
      <c r="C6" s="2">
        <v>4.4999999999999998E-2</v>
      </c>
      <c r="H6" s="6">
        <v>4.4999999999999998E-2</v>
      </c>
    </row>
    <row r="7" spans="1:9" x14ac:dyDescent="0.25">
      <c r="H7" s="1">
        <f>C7*(1+F7)</f>
        <v>0</v>
      </c>
    </row>
    <row r="8" spans="1:9" x14ac:dyDescent="0.25">
      <c r="A8" t="s">
        <v>2</v>
      </c>
      <c r="C8" s="1">
        <f>3000000</f>
        <v>3000000</v>
      </c>
      <c r="D8" s="2">
        <f>C8/C16</f>
        <v>0.13953488372093023</v>
      </c>
      <c r="F8" s="4">
        <v>0.1</v>
      </c>
      <c r="H8" s="1">
        <f>C8*(1+F8)</f>
        <v>3300000.0000000005</v>
      </c>
      <c r="I8" s="2">
        <f>H8/H16</f>
        <v>0.14742014742014745</v>
      </c>
    </row>
    <row r="9" spans="1:9" x14ac:dyDescent="0.25">
      <c r="A9" t="s">
        <v>3</v>
      </c>
      <c r="C9" s="1">
        <f>C8*C10</f>
        <v>840000.00000000012</v>
      </c>
      <c r="H9" s="1">
        <f>H8*H10</f>
        <v>924000.00000000023</v>
      </c>
    </row>
    <row r="10" spans="1:9" x14ac:dyDescent="0.25">
      <c r="C10" s="2">
        <v>0.28000000000000003</v>
      </c>
      <c r="H10" s="6">
        <v>0.28000000000000003</v>
      </c>
    </row>
    <row r="11" spans="1:9" x14ac:dyDescent="0.25">
      <c r="H11" s="1"/>
    </row>
    <row r="12" spans="1:9" x14ac:dyDescent="0.25">
      <c r="A12" t="s">
        <v>4</v>
      </c>
      <c r="C12" s="1">
        <f>1500000</f>
        <v>1500000</v>
      </c>
      <c r="D12" s="2">
        <f>C12/C16</f>
        <v>6.9767441860465115E-2</v>
      </c>
      <c r="F12" s="4">
        <v>0.05</v>
      </c>
      <c r="H12" s="1">
        <f>C12*(1+F12)</f>
        <v>1575000</v>
      </c>
      <c r="I12" s="2">
        <f>H12/H16</f>
        <v>7.0359615814161267E-2</v>
      </c>
    </row>
    <row r="13" spans="1:9" x14ac:dyDescent="0.25">
      <c r="A13" t="s">
        <v>5</v>
      </c>
      <c r="C13" s="1">
        <f>C12*C14</f>
        <v>862499.99999999988</v>
      </c>
      <c r="H13" s="1">
        <f>H12*H14</f>
        <v>905624.99999999988</v>
      </c>
    </row>
    <row r="14" spans="1:9" x14ac:dyDescent="0.25">
      <c r="C14" s="2">
        <v>0.57499999999999996</v>
      </c>
      <c r="H14" s="5">
        <v>0.57499999999999996</v>
      </c>
    </row>
    <row r="15" spans="1:9" x14ac:dyDescent="0.25">
      <c r="H15" s="1"/>
    </row>
    <row r="16" spans="1:9" x14ac:dyDescent="0.25">
      <c r="A16" t="s">
        <v>6</v>
      </c>
      <c r="C16" s="1">
        <f>C4+C8+C12</f>
        <v>21500000</v>
      </c>
      <c r="H16" s="1">
        <f>H4+H8+H12</f>
        <v>22385000</v>
      </c>
    </row>
    <row r="17" spans="1:9" x14ac:dyDescent="0.25">
      <c r="A17" t="s">
        <v>7</v>
      </c>
      <c r="C17" s="1">
        <f>C5+C9+C13</f>
        <v>2467500</v>
      </c>
      <c r="H17" s="1">
        <f>H5+H9+H13</f>
        <v>2617575</v>
      </c>
    </row>
    <row r="18" spans="1:9" x14ac:dyDescent="0.25">
      <c r="C18" s="2">
        <f>C17/C16</f>
        <v>0.11476744186046511</v>
      </c>
      <c r="H18" s="2">
        <f>H17/H16</f>
        <v>0.11693433102524012</v>
      </c>
    </row>
    <row r="19" spans="1:9" x14ac:dyDescent="0.25">
      <c r="H19" s="1"/>
    </row>
    <row r="20" spans="1:9" x14ac:dyDescent="0.25">
      <c r="H20" s="1"/>
    </row>
    <row r="21" spans="1:9" x14ac:dyDescent="0.25">
      <c r="A21" t="s">
        <v>8</v>
      </c>
      <c r="C21" s="1">
        <v>2600000</v>
      </c>
      <c r="D21" s="2">
        <f>C21/C16</f>
        <v>0.12093023255813953</v>
      </c>
      <c r="F21" s="4">
        <v>-0.04</v>
      </c>
      <c r="H21" s="1">
        <f>C21*(1+F21)</f>
        <v>2496000</v>
      </c>
      <c r="I21" s="2">
        <f>H21/H16</f>
        <v>0.11150323877596605</v>
      </c>
    </row>
    <row r="22" spans="1:9" x14ac:dyDescent="0.25">
      <c r="H22" s="1"/>
    </row>
    <row r="23" spans="1:9" x14ac:dyDescent="0.25">
      <c r="A23" t="s">
        <v>9</v>
      </c>
      <c r="C23" s="1">
        <f>C17-C21</f>
        <v>-132500</v>
      </c>
      <c r="D23" s="2">
        <f>C23/C16</f>
        <v>-6.1627906976744187E-3</v>
      </c>
      <c r="H23" s="1">
        <f>H17-H21</f>
        <v>121575</v>
      </c>
      <c r="I23" s="2">
        <f>H23/H16</f>
        <v>5.4310922492740677E-3</v>
      </c>
    </row>
    <row r="24" spans="1:9" x14ac:dyDescent="0.25">
      <c r="H24" s="1"/>
    </row>
    <row r="25" spans="1:9" x14ac:dyDescent="0.25">
      <c r="A25" t="s">
        <v>10</v>
      </c>
      <c r="C25" s="1">
        <f>C16*0.015</f>
        <v>322500</v>
      </c>
      <c r="D25" s="2">
        <f>C25/C16</f>
        <v>1.4999999999999999E-2</v>
      </c>
      <c r="H25" s="1">
        <f>H16*0.015</f>
        <v>335775</v>
      </c>
      <c r="I25" s="2">
        <f>H25/H16</f>
        <v>1.4999999999999999E-2</v>
      </c>
    </row>
    <row r="26" spans="1:9" x14ac:dyDescent="0.25">
      <c r="H26" s="1"/>
    </row>
    <row r="27" spans="1:9" x14ac:dyDescent="0.25">
      <c r="A27" t="s">
        <v>11</v>
      </c>
      <c r="C27" s="1">
        <f>C23+C25</f>
        <v>190000</v>
      </c>
      <c r="D27" s="2">
        <f>C27/C16</f>
        <v>8.8372093023255816E-3</v>
      </c>
      <c r="H27" s="1">
        <f>H23+H25</f>
        <v>457350</v>
      </c>
      <c r="I27" s="2">
        <f>H27/H16</f>
        <v>2.0431092249274068E-2</v>
      </c>
    </row>
    <row r="28" spans="1:9" x14ac:dyDescent="0.25">
      <c r="H28" s="1"/>
    </row>
    <row r="29" spans="1:9" x14ac:dyDescent="0.25">
      <c r="H29" s="1"/>
    </row>
    <row r="30" spans="1:9" x14ac:dyDescent="0.25">
      <c r="H30" s="1"/>
    </row>
    <row r="31" spans="1:9" x14ac:dyDescent="0.25">
      <c r="A31" t="s">
        <v>3</v>
      </c>
      <c r="C31" s="1">
        <f>C9</f>
        <v>840000.00000000012</v>
      </c>
      <c r="H31" s="1">
        <f>H9</f>
        <v>924000.00000000023</v>
      </c>
    </row>
    <row r="32" spans="1:9" x14ac:dyDescent="0.25">
      <c r="A32" t="s">
        <v>5</v>
      </c>
      <c r="C32" s="1">
        <f>C13</f>
        <v>862499.99999999988</v>
      </c>
      <c r="H32" s="1">
        <f>H13</f>
        <v>905624.99999999988</v>
      </c>
    </row>
    <row r="33" spans="1:8" x14ac:dyDescent="0.25">
      <c r="H33" s="1"/>
    </row>
    <row r="34" spans="1:8" x14ac:dyDescent="0.25">
      <c r="A34" t="s">
        <v>12</v>
      </c>
      <c r="C34" s="1">
        <f>C31+C32</f>
        <v>1702500</v>
      </c>
      <c r="H34" s="1">
        <f>H31+H32</f>
        <v>1829625</v>
      </c>
    </row>
    <row r="35" spans="1:8" x14ac:dyDescent="0.25">
      <c r="A35" t="s">
        <v>8</v>
      </c>
      <c r="C35" s="1">
        <f>C21</f>
        <v>2600000</v>
      </c>
      <c r="H35" s="1">
        <f>H21</f>
        <v>2496000</v>
      </c>
    </row>
    <row r="36" spans="1:8" x14ac:dyDescent="0.25">
      <c r="H36" s="1"/>
    </row>
    <row r="37" spans="1:8" x14ac:dyDescent="0.25">
      <c r="A37" t="s">
        <v>13</v>
      </c>
      <c r="C37" s="2">
        <f>C34/C35</f>
        <v>0.65480769230769231</v>
      </c>
      <c r="H37" s="2">
        <f>H34/H35</f>
        <v>0.73302283653846156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Barnett</dc:creator>
  <cp:lastModifiedBy>Michael Lessiter</cp:lastModifiedBy>
  <dcterms:created xsi:type="dcterms:W3CDTF">2016-11-15T16:22:43Z</dcterms:created>
  <dcterms:modified xsi:type="dcterms:W3CDTF">2020-01-11T21:35:31Z</dcterms:modified>
</cp:coreProperties>
</file>